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Desalination\Results\"/>
    </mc:Choice>
  </mc:AlternateContent>
  <bookViews>
    <workbookView xWindow="930" yWindow="0" windowWidth="25200" windowHeight="11985" activeTab="4"/>
  </bookViews>
  <sheets>
    <sheet name="Blanc" sheetId="1" r:id="rId1"/>
    <sheet name="Fuji Type I #1 NaCl" sheetId="22" r:id="rId2"/>
    <sheet name="Burcu Blanc" sheetId="32" r:id="rId3"/>
    <sheet name="Gel AEM Burcu" sheetId="33" r:id="rId4"/>
    <sheet name="Results" sheetId="30" r:id="rId5"/>
  </sheets>
  <calcPr calcId="152511"/>
</workbook>
</file>

<file path=xl/calcChain.xml><?xml version="1.0" encoding="utf-8"?>
<calcChain xmlns="http://schemas.openxmlformats.org/spreadsheetml/2006/main">
  <c r="F25" i="30" l="1"/>
  <c r="M23" i="30"/>
  <c r="L23" i="30"/>
  <c r="J23" i="30"/>
  <c r="F23" i="30"/>
  <c r="E23" i="30"/>
  <c r="M25" i="30" l="1"/>
  <c r="D23" i="30"/>
  <c r="J21" i="30"/>
  <c r="D21" i="30"/>
  <c r="J18" i="30" l="1"/>
  <c r="D18" i="30"/>
  <c r="J16" i="30"/>
  <c r="D16" i="30"/>
  <c r="N18" i="30" l="1"/>
  <c r="P18" i="30" s="1"/>
  <c r="Q18" i="30" s="1"/>
  <c r="L18" i="30"/>
  <c r="E18" i="30"/>
  <c r="F18" i="30" s="1"/>
  <c r="O18" i="30"/>
  <c r="M18" i="30"/>
</calcChain>
</file>

<file path=xl/sharedStrings.xml><?xml version="1.0" encoding="utf-8"?>
<sst xmlns="http://schemas.openxmlformats.org/spreadsheetml/2006/main" count="91" uniqueCount="46">
  <si>
    <t>Time (s)</t>
  </si>
  <si>
    <t>WE(1).Current (A)</t>
  </si>
  <si>
    <t>WE(1).Potential (V)</t>
  </si>
  <si>
    <t>WE(1).Resistance (Ω)</t>
  </si>
  <si>
    <t>Start X</t>
  </si>
  <si>
    <t>Start Y</t>
  </si>
  <si>
    <t>End X</t>
  </si>
  <si>
    <t>End Y</t>
  </si>
  <si>
    <t>Number of points</t>
  </si>
  <si>
    <t>Function</t>
  </si>
  <si>
    <t>Intercept</t>
  </si>
  <si>
    <t>Slope</t>
  </si>
  <si>
    <t>1/Slope</t>
  </si>
  <si>
    <t>σ of Intercept</t>
  </si>
  <si>
    <t>σ of Slope</t>
  </si>
  <si>
    <t>χ² (Chi ²)</t>
  </si>
  <si>
    <t>Correlation coefficient</t>
  </si>
  <si>
    <t>AC</t>
  </si>
  <si>
    <t>y = 0.0018472 + 25.9x</t>
  </si>
  <si>
    <t>y = 0.0022223 + 29.215x</t>
  </si>
  <si>
    <t>Surface area</t>
  </si>
  <si>
    <t>cm²</t>
  </si>
  <si>
    <t>Resistance</t>
  </si>
  <si>
    <t>Cor Res</t>
  </si>
  <si>
    <t>Impedance (only Real Res)</t>
  </si>
  <si>
    <t>Rmemb</t>
  </si>
  <si>
    <t>Rdl</t>
  </si>
  <si>
    <t>Rmemb + Rdl</t>
  </si>
  <si>
    <t>Ω</t>
  </si>
  <si>
    <t>Ω*cm²</t>
  </si>
  <si>
    <r>
      <t>Ω</t>
    </r>
    <r>
      <rPr>
        <sz val="10"/>
        <rFont val="Calibri"/>
        <family val="2"/>
      </rPr>
      <t>∙</t>
    </r>
    <r>
      <rPr>
        <sz val="10"/>
        <rFont val="Arial"/>
        <family val="2"/>
      </rPr>
      <t>cm²</t>
    </r>
  </si>
  <si>
    <t>Blanc</t>
  </si>
  <si>
    <t>FUJI</t>
  </si>
  <si>
    <t>Type I CEM</t>
  </si>
  <si>
    <t>Blanc Burcu</t>
  </si>
  <si>
    <t>AEM Burcu</t>
  </si>
  <si>
    <t>y = 0,0015136 + 3,1093x</t>
  </si>
  <si>
    <t>1/slope</t>
  </si>
  <si>
    <t>AC resistance @268 Hz (ohm)</t>
  </si>
  <si>
    <t>y = 0,0012648 + 72,948x</t>
  </si>
  <si>
    <t>in 10mM NaCl</t>
  </si>
  <si>
    <t>in 0.1M NaCl</t>
  </si>
  <si>
    <t>thickness (mm)</t>
  </si>
  <si>
    <t>Ω*cm</t>
  </si>
  <si>
    <t>DC</t>
  </si>
  <si>
    <t>NaCl 0.1M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</si>
</sst>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</font>
    <font>
      <sz val="8"/>
      <name val="Arial"/>
    </font>
    <font>
      <sz val="10"/>
      <name val="Arial"/>
      <family val="2"/>
    </font>
    <font>
      <sz val="10"/>
      <name val="Calibri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1" fontId="0" fillId="0" borderId="0" xfId="0" applyNumberFormat="1" applyAlignment="1">
      <alignment wrapText="1"/>
    </xf>
    <xf numFmtId="0" fontId="3" fillId="0" borderId="0" xfId="0" applyFont="1"/>
    <xf numFmtId="0" fontId="4" fillId="0" borderId="0" xfId="0" applyFont="1"/>
    <xf numFmtId="2" fontId="0" fillId="0" borderId="0" xfId="0" applyNumberFormat="1"/>
    <xf numFmtId="2" fontId="3" fillId="0" borderId="0" xfId="0" applyNumberFormat="1" applyFont="1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selection activeCell="G5" sqref="G5"/>
    </sheetView>
  </sheetViews>
  <sheetFormatPr defaultRowHeight="12.75" x14ac:dyDescent="0.2"/>
  <sheetData>
    <row r="1" spans="1:5" ht="38.25" x14ac:dyDescent="0.2">
      <c r="A1" s="1"/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2">
      <c r="A2" s="2"/>
      <c r="B2" s="3">
        <v>23.022600000000001</v>
      </c>
      <c r="C2" s="4">
        <v>-3.0212399999999999E-5</v>
      </c>
      <c r="D2" s="3">
        <v>1.1627199999999999E-3</v>
      </c>
      <c r="E2" s="3">
        <v>-38.4848</v>
      </c>
    </row>
    <row r="3" spans="1:5" x14ac:dyDescent="0.2">
      <c r="A3" s="2"/>
      <c r="B3" s="3">
        <v>30.538</v>
      </c>
      <c r="C3" s="3">
        <v>4.7699E-4</v>
      </c>
      <c r="D3" s="3">
        <v>1.4151E-2</v>
      </c>
      <c r="E3" s="3">
        <v>29.667300000000001</v>
      </c>
    </row>
    <row r="4" spans="1:5" x14ac:dyDescent="0.2">
      <c r="A4" s="2"/>
      <c r="B4" s="3">
        <v>37.891199999999998</v>
      </c>
      <c r="C4" s="3">
        <v>9.7839400000000005E-4</v>
      </c>
      <c r="D4" s="3">
        <v>2.7264400000000001E-2</v>
      </c>
      <c r="E4" s="3">
        <v>27.866499999999998</v>
      </c>
    </row>
    <row r="5" spans="1:5" x14ac:dyDescent="0.2">
      <c r="A5" s="2"/>
      <c r="B5" s="3">
        <v>45.4206</v>
      </c>
      <c r="C5" s="3">
        <v>1.4682E-3</v>
      </c>
      <c r="D5" s="3">
        <v>4.00726E-2</v>
      </c>
      <c r="E5" s="3">
        <v>27.293700000000001</v>
      </c>
    </row>
    <row r="6" spans="1:5" x14ac:dyDescent="0.2">
      <c r="A6" s="2"/>
      <c r="B6" s="3">
        <v>52.873199999999997</v>
      </c>
      <c r="C6" s="3">
        <v>1.9723499999999999E-3</v>
      </c>
      <c r="D6" s="3">
        <v>5.2551300000000002E-2</v>
      </c>
      <c r="E6" s="3">
        <v>26.643999999999998</v>
      </c>
    </row>
    <row r="7" spans="1:5" x14ac:dyDescent="0.2">
      <c r="A7" s="2"/>
      <c r="B7" s="3">
        <v>60.334400000000002</v>
      </c>
      <c r="C7" s="3">
        <v>2.47803E-3</v>
      </c>
      <c r="D7" s="3">
        <v>6.5795900000000004E-2</v>
      </c>
      <c r="E7" s="3">
        <v>26.5517</v>
      </c>
    </row>
    <row r="8" spans="1:5" x14ac:dyDescent="0.2">
      <c r="A8" s="2"/>
      <c r="B8" s="3">
        <v>67.829400000000007</v>
      </c>
      <c r="C8" s="3">
        <v>2.9803500000000001E-3</v>
      </c>
      <c r="D8" s="3">
        <v>7.9956100000000002E-2</v>
      </c>
      <c r="E8" s="3">
        <v>26.8278</v>
      </c>
    </row>
    <row r="9" spans="1:5" x14ac:dyDescent="0.2">
      <c r="A9" s="2"/>
      <c r="B9" s="3">
        <v>75.369500000000002</v>
      </c>
      <c r="C9" s="3">
        <v>3.4686299999999999E-3</v>
      </c>
      <c r="D9" s="3">
        <v>9.1857900000000006E-2</v>
      </c>
      <c r="E9" s="3">
        <v>26.482500000000002</v>
      </c>
    </row>
    <row r="10" spans="1:5" x14ac:dyDescent="0.2">
      <c r="A10" s="2"/>
      <c r="B10" s="3">
        <v>82.8553</v>
      </c>
      <c r="C10" s="3">
        <v>3.9749099999999999E-3</v>
      </c>
      <c r="D10" s="3">
        <v>0.105835</v>
      </c>
      <c r="E10" s="3">
        <v>26.625699999999998</v>
      </c>
    </row>
    <row r="11" spans="1:5" x14ac:dyDescent="0.2">
      <c r="A11" s="2"/>
      <c r="B11" s="3">
        <v>90.3416</v>
      </c>
      <c r="C11" s="3">
        <v>4.4778400000000003E-3</v>
      </c>
      <c r="D11" s="3">
        <v>0.11834699999999999</v>
      </c>
      <c r="E11" s="3">
        <v>26.429500000000001</v>
      </c>
    </row>
    <row r="12" spans="1:5" x14ac:dyDescent="0.2">
      <c r="A12" s="2"/>
      <c r="B12" s="3">
        <v>97.784199999999998</v>
      </c>
      <c r="C12" s="3">
        <v>4.9957300000000003E-3</v>
      </c>
      <c r="D12" s="3">
        <v>0.13208</v>
      </c>
      <c r="E12" s="3">
        <v>26.438600000000001</v>
      </c>
    </row>
    <row r="13" spans="1:5" x14ac:dyDescent="0.2">
      <c r="A13" s="2"/>
      <c r="B13" s="3">
        <v>105.28400000000001</v>
      </c>
      <c r="C13" s="3">
        <v>5.4779099999999999E-3</v>
      </c>
      <c r="D13" s="3">
        <v>0.14132700000000001</v>
      </c>
      <c r="E13" s="3">
        <v>25.799399999999999</v>
      </c>
    </row>
    <row r="14" spans="1:5" x14ac:dyDescent="0.2">
      <c r="A14" s="2"/>
      <c r="B14" s="3">
        <v>112.639</v>
      </c>
      <c r="C14" s="3">
        <v>5.9845000000000002E-3</v>
      </c>
      <c r="D14" s="3">
        <v>0.15634200000000001</v>
      </c>
      <c r="E14" s="3">
        <v>26.124400000000001</v>
      </c>
    </row>
    <row r="15" spans="1:5" x14ac:dyDescent="0.2">
      <c r="A15" s="2"/>
      <c r="B15" s="3">
        <v>120.13200000000001</v>
      </c>
      <c r="C15" s="3">
        <v>6.4819300000000003E-3</v>
      </c>
      <c r="D15" s="3">
        <v>0.17083699999999999</v>
      </c>
      <c r="E15" s="3">
        <v>26.355899999999998</v>
      </c>
    </row>
    <row r="16" spans="1:5" x14ac:dyDescent="0.2">
      <c r="A16" s="2"/>
      <c r="B16" s="3">
        <v>127.636</v>
      </c>
      <c r="C16" s="3">
        <v>6.9915799999999998E-3</v>
      </c>
      <c r="D16" s="3">
        <v>0.18087800000000001</v>
      </c>
      <c r="E16" s="3">
        <v>25.870799999999999</v>
      </c>
    </row>
    <row r="17" spans="1:14" x14ac:dyDescent="0.2">
      <c r="A17" s="2"/>
      <c r="B17" s="3">
        <v>135.07499999999999</v>
      </c>
      <c r="C17" s="3">
        <v>7.49207E-3</v>
      </c>
      <c r="D17" s="3">
        <v>0.19354199999999999</v>
      </c>
      <c r="E17" s="3">
        <v>25.832999999999998</v>
      </c>
    </row>
    <row r="18" spans="1:14" x14ac:dyDescent="0.2">
      <c r="A18" s="2"/>
      <c r="B18" s="3">
        <v>142.70400000000001</v>
      </c>
      <c r="C18" s="3">
        <v>7.9803500000000006E-3</v>
      </c>
      <c r="D18" s="3">
        <v>0.21093799999999999</v>
      </c>
      <c r="E18" s="3">
        <v>26.432099999999998</v>
      </c>
    </row>
    <row r="19" spans="1:14" x14ac:dyDescent="0.2">
      <c r="A19" s="2"/>
      <c r="B19" s="3">
        <v>150.07</v>
      </c>
      <c r="C19" s="3">
        <v>8.4869400000000001E-3</v>
      </c>
      <c r="D19" s="3">
        <v>0.21875</v>
      </c>
      <c r="E19" s="3">
        <v>25.774899999999999</v>
      </c>
    </row>
    <row r="20" spans="1:14" x14ac:dyDescent="0.2">
      <c r="A20" s="2"/>
      <c r="B20" s="3">
        <v>157.542</v>
      </c>
      <c r="C20" s="3">
        <v>8.9904800000000003E-3</v>
      </c>
      <c r="D20" s="3">
        <v>0.235321</v>
      </c>
      <c r="E20" s="3">
        <v>26.174499999999998</v>
      </c>
    </row>
    <row r="21" spans="1:14" x14ac:dyDescent="0.2">
      <c r="A21" s="2"/>
      <c r="B21" s="3">
        <v>165.11199999999999</v>
      </c>
      <c r="C21" s="3">
        <v>9.4879200000000004E-3</v>
      </c>
      <c r="D21" s="3">
        <v>0.24914600000000001</v>
      </c>
      <c r="E21" s="3">
        <v>26.2592</v>
      </c>
    </row>
    <row r="22" spans="1:14" x14ac:dyDescent="0.2">
      <c r="A22" s="2"/>
      <c r="B22" s="3">
        <v>172.63800000000001</v>
      </c>
      <c r="C22" s="3">
        <v>9.9853500000000005E-3</v>
      </c>
      <c r="D22" s="3">
        <v>0.26174900000000001</v>
      </c>
      <c r="E22" s="3">
        <v>26.2133</v>
      </c>
    </row>
    <row r="25" spans="1:14" ht="51" x14ac:dyDescent="0.2">
      <c r="A25" s="1"/>
      <c r="B25" s="1" t="s">
        <v>4</v>
      </c>
      <c r="C25" s="1" t="s">
        <v>5</v>
      </c>
      <c r="D25" s="1" t="s">
        <v>6</v>
      </c>
      <c r="E25" s="1" t="s">
        <v>7</v>
      </c>
      <c r="F25" s="1" t="s">
        <v>8</v>
      </c>
      <c r="G25" s="1" t="s">
        <v>9</v>
      </c>
      <c r="H25" s="1" t="s">
        <v>10</v>
      </c>
      <c r="I25" s="1" t="s">
        <v>11</v>
      </c>
      <c r="J25" s="1" t="s">
        <v>12</v>
      </c>
      <c r="K25" s="1" t="s">
        <v>13</v>
      </c>
      <c r="L25" s="1" t="s">
        <v>14</v>
      </c>
      <c r="M25" s="1" t="s">
        <v>15</v>
      </c>
      <c r="N25" s="1" t="s">
        <v>16</v>
      </c>
    </row>
    <row r="26" spans="1:14" ht="38.25" x14ac:dyDescent="0.2">
      <c r="A26" s="2"/>
      <c r="B26" s="4">
        <v>-3.0212000000000001E-5</v>
      </c>
      <c r="C26" s="3">
        <v>1.0648000000000001E-3</v>
      </c>
      <c r="D26" s="3">
        <v>9.9854000000000002E-3</v>
      </c>
      <c r="E26" s="3">
        <v>0.26046000000000002</v>
      </c>
      <c r="F26" s="3">
        <v>21</v>
      </c>
      <c r="G26" s="3" t="s">
        <v>18</v>
      </c>
      <c r="H26" s="3">
        <v>1.8472E-3</v>
      </c>
      <c r="I26" s="3">
        <v>25.9</v>
      </c>
      <c r="J26" s="3">
        <v>3.8610999999999999E-2</v>
      </c>
      <c r="K26" s="3">
        <v>5.9982000000000004E-4</v>
      </c>
      <c r="L26" s="3">
        <v>0.10285</v>
      </c>
      <c r="M26" s="4">
        <v>3.8832999999999999E-5</v>
      </c>
      <c r="N26" s="3">
        <v>0.99985000000000002</v>
      </c>
    </row>
    <row r="30" spans="1:14" x14ac:dyDescent="0.2">
      <c r="A30" t="s">
        <v>17</v>
      </c>
    </row>
    <row r="31" spans="1:14" x14ac:dyDescent="0.2">
      <c r="A31">
        <v>26.22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selection activeCell="H25" activeCellId="3" sqref="N25 G25 I25 H25"/>
    </sheetView>
  </sheetViews>
  <sheetFormatPr defaultRowHeight="12.75" x14ac:dyDescent="0.2"/>
  <sheetData>
    <row r="1" spans="1:5" ht="38.25" x14ac:dyDescent="0.2">
      <c r="A1" s="1"/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2">
      <c r="A2" s="2"/>
      <c r="B2" s="3">
        <v>25.6936</v>
      </c>
      <c r="C2" s="4">
        <v>-3.0212399999999999E-5</v>
      </c>
      <c r="D2" s="3">
        <v>4.3945299999999998E-3</v>
      </c>
      <c r="E2" s="3">
        <v>-145.45500000000001</v>
      </c>
    </row>
    <row r="3" spans="1:5" x14ac:dyDescent="0.2">
      <c r="A3" s="2"/>
      <c r="B3" s="3">
        <v>33.7468</v>
      </c>
      <c r="C3" s="3">
        <v>4.7271699999999999E-4</v>
      </c>
      <c r="D3" s="3">
        <v>1.80389E-2</v>
      </c>
      <c r="E3" s="3">
        <v>38.1601</v>
      </c>
    </row>
    <row r="4" spans="1:5" x14ac:dyDescent="0.2">
      <c r="A4" s="2"/>
      <c r="B4" s="3">
        <v>41.607500000000002</v>
      </c>
      <c r="C4" s="3">
        <v>9.7656299999999995E-4</v>
      </c>
      <c r="D4" s="3">
        <v>3.1884799999999998E-2</v>
      </c>
      <c r="E4" s="3">
        <v>32.65</v>
      </c>
    </row>
    <row r="5" spans="1:5" x14ac:dyDescent="0.2">
      <c r="A5" s="2"/>
      <c r="B5" s="3">
        <v>49.3185</v>
      </c>
      <c r="C5" s="3">
        <v>1.46484E-3</v>
      </c>
      <c r="D5" s="3">
        <v>4.5443699999999997E-2</v>
      </c>
      <c r="E5" s="3">
        <v>31.0229</v>
      </c>
    </row>
    <row r="6" spans="1:5" x14ac:dyDescent="0.2">
      <c r="A6" s="2"/>
      <c r="B6" s="3">
        <v>57.234099999999998</v>
      </c>
      <c r="C6" s="3">
        <v>1.96838E-3</v>
      </c>
      <c r="D6" s="3">
        <v>5.9600800000000002E-2</v>
      </c>
      <c r="E6" s="3">
        <v>30.2791</v>
      </c>
    </row>
    <row r="7" spans="1:5" x14ac:dyDescent="0.2">
      <c r="A7" s="2"/>
      <c r="B7" s="3">
        <v>64.9619</v>
      </c>
      <c r="C7" s="3">
        <v>2.4740600000000001E-3</v>
      </c>
      <c r="D7" s="3">
        <v>7.4066199999999999E-2</v>
      </c>
      <c r="E7" s="3">
        <v>29.937100000000001</v>
      </c>
    </row>
    <row r="8" spans="1:5" x14ac:dyDescent="0.2">
      <c r="A8" s="2"/>
      <c r="B8" s="3">
        <v>72.950699999999998</v>
      </c>
      <c r="C8" s="3">
        <v>2.9785200000000001E-3</v>
      </c>
      <c r="D8" s="3">
        <v>8.8256799999999996E-2</v>
      </c>
      <c r="E8" s="3">
        <v>29.6311</v>
      </c>
    </row>
    <row r="9" spans="1:5" x14ac:dyDescent="0.2">
      <c r="A9" s="2"/>
      <c r="B9" s="3">
        <v>80.808700000000002</v>
      </c>
      <c r="C9" s="3">
        <v>3.4652699999999999E-3</v>
      </c>
      <c r="D9" s="3">
        <v>0.102173</v>
      </c>
      <c r="E9" s="3">
        <v>29.4848</v>
      </c>
    </row>
    <row r="10" spans="1:5" x14ac:dyDescent="0.2">
      <c r="A10" s="2"/>
      <c r="B10" s="3">
        <v>88.728800000000007</v>
      </c>
      <c r="C10" s="3">
        <v>3.9688099999999997E-3</v>
      </c>
      <c r="D10" s="3">
        <v>0.11666899999999999</v>
      </c>
      <c r="E10" s="3">
        <v>29.3964</v>
      </c>
    </row>
    <row r="11" spans="1:5" x14ac:dyDescent="0.2">
      <c r="A11" s="2"/>
      <c r="B11" s="3">
        <v>96.554500000000004</v>
      </c>
      <c r="C11" s="3">
        <v>4.4732699999999997E-3</v>
      </c>
      <c r="D11" s="3">
        <v>0.131409</v>
      </c>
      <c r="E11" s="3">
        <v>29.3764</v>
      </c>
    </row>
    <row r="12" spans="1:5" x14ac:dyDescent="0.2">
      <c r="A12" s="2"/>
      <c r="B12" s="3">
        <v>104.35899999999999</v>
      </c>
      <c r="C12" s="3">
        <v>4.9926800000000002E-3</v>
      </c>
      <c r="D12" s="3">
        <v>0.14630099999999999</v>
      </c>
      <c r="E12" s="3">
        <v>29.3032</v>
      </c>
    </row>
    <row r="13" spans="1:5" x14ac:dyDescent="0.2">
      <c r="A13" s="2"/>
      <c r="B13" s="3">
        <v>112.242</v>
      </c>
      <c r="C13" s="3">
        <v>5.48096E-3</v>
      </c>
      <c r="D13" s="3">
        <v>0.16046099999999999</v>
      </c>
      <c r="E13" s="3">
        <v>29.276199999999999</v>
      </c>
    </row>
    <row r="14" spans="1:5" x14ac:dyDescent="0.2">
      <c r="A14" s="2"/>
      <c r="B14" s="3">
        <v>120.134</v>
      </c>
      <c r="C14" s="3">
        <v>5.9814500000000001E-3</v>
      </c>
      <c r="D14" s="3">
        <v>0.175507</v>
      </c>
      <c r="E14" s="3">
        <v>29.341799999999999</v>
      </c>
    </row>
    <row r="15" spans="1:5" x14ac:dyDescent="0.2">
      <c r="A15" s="2"/>
      <c r="B15" s="3">
        <v>128.12700000000001</v>
      </c>
      <c r="C15" s="3">
        <v>6.4849900000000004E-3</v>
      </c>
      <c r="D15" s="3">
        <v>0.190308</v>
      </c>
      <c r="E15" s="3">
        <v>29.3459</v>
      </c>
    </row>
    <row r="16" spans="1:5" x14ac:dyDescent="0.2">
      <c r="A16" s="2"/>
      <c r="B16" s="3">
        <v>135.93899999999999</v>
      </c>
      <c r="C16" s="3">
        <v>6.9915799999999998E-3</v>
      </c>
      <c r="D16" s="3">
        <v>0.205627</v>
      </c>
      <c r="E16" s="3">
        <v>29.410699999999999</v>
      </c>
    </row>
    <row r="17" spans="1:14" x14ac:dyDescent="0.2">
      <c r="A17" s="2"/>
      <c r="B17" s="3">
        <v>143.87200000000001</v>
      </c>
      <c r="C17" s="3">
        <v>7.4890099999999999E-3</v>
      </c>
      <c r="D17" s="3">
        <v>0.22109999999999999</v>
      </c>
      <c r="E17" s="3">
        <v>29.523199999999999</v>
      </c>
    </row>
    <row r="18" spans="1:14" x14ac:dyDescent="0.2">
      <c r="A18" s="2"/>
      <c r="B18" s="3">
        <v>151.864</v>
      </c>
      <c r="C18" s="3">
        <v>7.9803500000000006E-3</v>
      </c>
      <c r="D18" s="3">
        <v>0.23544300000000001</v>
      </c>
      <c r="E18" s="3">
        <v>29.5029</v>
      </c>
    </row>
    <row r="19" spans="1:14" x14ac:dyDescent="0.2">
      <c r="A19" s="2"/>
      <c r="B19" s="3">
        <v>159.636</v>
      </c>
      <c r="C19" s="3">
        <v>8.4838899999999991E-3</v>
      </c>
      <c r="D19" s="3">
        <v>0.25048799999999999</v>
      </c>
      <c r="E19" s="3">
        <v>29.525200000000002</v>
      </c>
    </row>
    <row r="20" spans="1:14" x14ac:dyDescent="0.2">
      <c r="A20" s="2"/>
      <c r="B20" s="3">
        <v>167.54900000000001</v>
      </c>
      <c r="C20" s="3">
        <v>8.9843800000000001E-3</v>
      </c>
      <c r="D20" s="3">
        <v>0.26675399999999999</v>
      </c>
      <c r="E20" s="3">
        <v>29.690899999999999</v>
      </c>
    </row>
    <row r="21" spans="1:14" x14ac:dyDescent="0.2">
      <c r="A21" s="2"/>
      <c r="B21" s="3">
        <v>175.4</v>
      </c>
      <c r="C21" s="3">
        <v>9.4848599999999995E-3</v>
      </c>
      <c r="D21" s="3">
        <v>0.28131099999999998</v>
      </c>
      <c r="E21" s="3">
        <v>29.658899999999999</v>
      </c>
    </row>
    <row r="22" spans="1:14" x14ac:dyDescent="0.2">
      <c r="A22" s="2"/>
      <c r="B22" s="3">
        <v>183.28899999999999</v>
      </c>
      <c r="C22" s="3">
        <v>9.9792500000000003E-3</v>
      </c>
      <c r="D22" s="3">
        <v>0.29574600000000001</v>
      </c>
      <c r="E22" s="3">
        <v>29.636099999999999</v>
      </c>
    </row>
    <row r="25" spans="1:14" ht="51" x14ac:dyDescent="0.2">
      <c r="A25" s="1"/>
      <c r="B25" s="1" t="s">
        <v>4</v>
      </c>
      <c r="C25" s="1" t="s">
        <v>5</v>
      </c>
      <c r="D25" s="1" t="s">
        <v>6</v>
      </c>
      <c r="E25" s="1" t="s">
        <v>7</v>
      </c>
      <c r="F25" s="1" t="s">
        <v>8</v>
      </c>
      <c r="G25" s="1" t="s">
        <v>9</v>
      </c>
      <c r="H25" s="1" t="s">
        <v>10</v>
      </c>
      <c r="I25" s="1" t="s">
        <v>11</v>
      </c>
      <c r="J25" s="1" t="s">
        <v>12</v>
      </c>
      <c r="K25" s="1" t="s">
        <v>13</v>
      </c>
      <c r="L25" s="1" t="s">
        <v>14</v>
      </c>
      <c r="M25" s="1" t="s">
        <v>15</v>
      </c>
      <c r="N25" s="1" t="s">
        <v>16</v>
      </c>
    </row>
    <row r="26" spans="1:14" ht="51" x14ac:dyDescent="0.2">
      <c r="A26" s="2"/>
      <c r="B26" s="4">
        <v>-3.0212000000000001E-5</v>
      </c>
      <c r="C26" s="3">
        <v>1.3396E-3</v>
      </c>
      <c r="D26" s="3">
        <v>9.9792000000000006E-3</v>
      </c>
      <c r="E26" s="3">
        <v>0.29376999999999998</v>
      </c>
      <c r="F26" s="3">
        <v>21</v>
      </c>
      <c r="G26" s="3" t="s">
        <v>19</v>
      </c>
      <c r="H26" s="3">
        <v>2.2223E-3</v>
      </c>
      <c r="I26" s="3">
        <v>29.215</v>
      </c>
      <c r="J26" s="3">
        <v>3.4229000000000002E-2</v>
      </c>
      <c r="K26" s="3">
        <v>6.5204E-4</v>
      </c>
      <c r="L26" s="3">
        <v>0.11185</v>
      </c>
      <c r="M26" s="4">
        <v>4.5921999999999998E-5</v>
      </c>
      <c r="N26" s="3">
        <v>0.99985999999999997</v>
      </c>
    </row>
    <row r="30" spans="1:14" x14ac:dyDescent="0.2">
      <c r="A30" t="s">
        <v>17</v>
      </c>
    </row>
    <row r="31" spans="1:14" x14ac:dyDescent="0.2">
      <c r="A31">
        <v>26.41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A25" sqref="A25"/>
    </sheetView>
  </sheetViews>
  <sheetFormatPr defaultRowHeight="12.75" x14ac:dyDescent="0.2"/>
  <sheetData>
    <row r="1" spans="1:4" ht="38.2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">
      <c r="A2" s="9">
        <v>17.291899999999998</v>
      </c>
      <c r="B2" s="10">
        <v>-2.9602099999999999E-6</v>
      </c>
      <c r="C2" s="9">
        <v>1.4556899999999999E-3</v>
      </c>
      <c r="D2" s="9">
        <v>-491.75299999999999</v>
      </c>
    </row>
    <row r="3" spans="1:4" x14ac:dyDescent="0.2">
      <c r="A3" s="9">
        <v>24.0015</v>
      </c>
      <c r="B3" s="9">
        <v>1.9674699999999999E-4</v>
      </c>
      <c r="C3" s="9">
        <v>2.1240199999999999E-3</v>
      </c>
      <c r="D3" s="9">
        <v>10.7957</v>
      </c>
    </row>
    <row r="4" spans="1:4" x14ac:dyDescent="0.2">
      <c r="A4" s="9">
        <v>30.725899999999999</v>
      </c>
      <c r="B4" s="9">
        <v>3.9657599999999999E-4</v>
      </c>
      <c r="C4" s="9">
        <v>2.72522E-3</v>
      </c>
      <c r="D4" s="9">
        <v>6.8718700000000004</v>
      </c>
    </row>
    <row r="5" spans="1:4" x14ac:dyDescent="0.2">
      <c r="A5" s="9">
        <v>37.485599999999998</v>
      </c>
      <c r="B5" s="9">
        <v>5.9753400000000004E-4</v>
      </c>
      <c r="C5" s="9">
        <v>3.3844000000000001E-3</v>
      </c>
      <c r="D5" s="9">
        <v>5.6639400000000002</v>
      </c>
    </row>
    <row r="6" spans="1:4" x14ac:dyDescent="0.2">
      <c r="A6" s="9">
        <v>44.268300000000004</v>
      </c>
      <c r="B6" s="9">
        <v>7.98035E-4</v>
      </c>
      <c r="C6" s="9">
        <v>4.0405299999999996E-3</v>
      </c>
      <c r="D6" s="9">
        <v>5.0631000000000004</v>
      </c>
    </row>
    <row r="7" spans="1:4" x14ac:dyDescent="0.2">
      <c r="A7" s="9">
        <v>51.0169</v>
      </c>
      <c r="B7" s="9">
        <v>9.9731400000000001E-4</v>
      </c>
      <c r="C7" s="9">
        <v>4.6295199999999998E-3</v>
      </c>
      <c r="D7" s="9">
        <v>4.6419800000000002</v>
      </c>
    </row>
    <row r="8" spans="1:4" x14ac:dyDescent="0.2">
      <c r="A8" s="9">
        <v>57.761800000000001</v>
      </c>
      <c r="B8" s="9">
        <v>1.19812E-3</v>
      </c>
      <c r="C8" s="9">
        <v>5.2490200000000001E-3</v>
      </c>
      <c r="D8" s="9">
        <v>4.3810500000000001</v>
      </c>
    </row>
    <row r="9" spans="1:4" x14ac:dyDescent="0.2">
      <c r="A9" s="9">
        <v>64.496399999999994</v>
      </c>
      <c r="B9" s="9">
        <v>1.3989300000000001E-3</v>
      </c>
      <c r="C9" s="9">
        <v>5.8960000000000002E-3</v>
      </c>
      <c r="D9" s="9">
        <v>4.2146600000000003</v>
      </c>
    </row>
    <row r="10" spans="1:4" x14ac:dyDescent="0.2">
      <c r="A10" s="9">
        <v>71.241399999999999</v>
      </c>
      <c r="B10" s="9">
        <v>1.5991200000000001E-3</v>
      </c>
      <c r="C10" s="9">
        <v>6.53076E-3</v>
      </c>
      <c r="D10" s="9">
        <v>4.0839699999999999</v>
      </c>
    </row>
    <row r="11" spans="1:4" x14ac:dyDescent="0.2">
      <c r="A11" s="9">
        <v>78.022199999999998</v>
      </c>
      <c r="B11" s="9">
        <v>1.7993200000000001E-3</v>
      </c>
      <c r="C11" s="9">
        <v>7.1105999999999999E-3</v>
      </c>
      <c r="D11" s="9">
        <v>3.9518300000000002</v>
      </c>
    </row>
    <row r="12" spans="1:4" x14ac:dyDescent="0.2">
      <c r="A12" s="9">
        <v>84.738299999999995</v>
      </c>
      <c r="B12" s="9">
        <v>1.9986000000000001E-3</v>
      </c>
      <c r="C12" s="9">
        <v>7.6354999999999999E-3</v>
      </c>
      <c r="D12" s="9">
        <v>3.82043</v>
      </c>
    </row>
    <row r="19" spans="1:7" ht="51" x14ac:dyDescent="0.2">
      <c r="C19" s="1" t="s">
        <v>9</v>
      </c>
      <c r="D19" s="1" t="s">
        <v>16</v>
      </c>
      <c r="E19" s="1" t="s">
        <v>10</v>
      </c>
      <c r="F19" s="1" t="s">
        <v>11</v>
      </c>
      <c r="G19" s="1" t="s">
        <v>37</v>
      </c>
    </row>
    <row r="20" spans="1:7" ht="51" x14ac:dyDescent="0.2">
      <c r="C20" s="9" t="s">
        <v>36</v>
      </c>
      <c r="D20" s="9">
        <v>0.99980000000000002</v>
      </c>
      <c r="E20" s="9">
        <v>1.51355E-3</v>
      </c>
      <c r="F20" s="9">
        <v>3.1093299999999999</v>
      </c>
      <c r="G20" s="9">
        <v>0.32161000000000001</v>
      </c>
    </row>
    <row r="24" spans="1:7" x14ac:dyDescent="0.2">
      <c r="A24" t="s">
        <v>38</v>
      </c>
    </row>
    <row r="25" spans="1:7" x14ac:dyDescent="0.2">
      <c r="A25" s="9">
        <v>3.1153900000000001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F20" sqref="F20"/>
    </sheetView>
  </sheetViews>
  <sheetFormatPr defaultRowHeight="12.75" x14ac:dyDescent="0.2"/>
  <sheetData>
    <row r="1" spans="1:4" ht="38.2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">
      <c r="A2" s="9">
        <v>17.2119</v>
      </c>
      <c r="B2" s="10">
        <v>-3.3264200000000002E-6</v>
      </c>
      <c r="C2" s="9">
        <v>8.5754400000000001E-4</v>
      </c>
      <c r="D2" s="9">
        <v>-257.798</v>
      </c>
    </row>
    <row r="3" spans="1:4" x14ac:dyDescent="0.2">
      <c r="A3" s="9">
        <v>23.889299999999999</v>
      </c>
      <c r="B3" s="9">
        <v>1.9674699999999999E-4</v>
      </c>
      <c r="C3" s="9">
        <v>1.5423600000000001E-2</v>
      </c>
      <c r="D3" s="9">
        <v>78.393100000000004</v>
      </c>
    </row>
    <row r="4" spans="1:4" x14ac:dyDescent="0.2">
      <c r="A4" s="9">
        <v>30.673300000000001</v>
      </c>
      <c r="B4" s="9">
        <v>3.9679E-4</v>
      </c>
      <c r="C4" s="9">
        <v>3.01727E-2</v>
      </c>
      <c r="D4" s="9">
        <v>76.042199999999994</v>
      </c>
    </row>
    <row r="5" spans="1:4" x14ac:dyDescent="0.2">
      <c r="A5" s="9">
        <v>37.415399999999998</v>
      </c>
      <c r="B5" s="9">
        <v>5.9783899999999997E-4</v>
      </c>
      <c r="C5" s="9">
        <v>4.4809000000000002E-2</v>
      </c>
      <c r="D5" s="9">
        <v>74.951499999999996</v>
      </c>
    </row>
    <row r="6" spans="1:4" x14ac:dyDescent="0.2">
      <c r="A6" s="9">
        <v>44.253300000000003</v>
      </c>
      <c r="B6" s="9">
        <v>7.9742400000000003E-4</v>
      </c>
      <c r="C6" s="9">
        <v>5.95703E-2</v>
      </c>
      <c r="D6" s="9">
        <v>74.703400000000002</v>
      </c>
    </row>
    <row r="7" spans="1:4" x14ac:dyDescent="0.2">
      <c r="A7" s="9">
        <v>50.970399999999998</v>
      </c>
      <c r="B7" s="9">
        <v>9.9822999999999991E-4</v>
      </c>
      <c r="C7" s="9">
        <v>7.4523900000000004E-2</v>
      </c>
      <c r="D7" s="9">
        <v>74.656099999999995</v>
      </c>
    </row>
    <row r="8" spans="1:4" x14ac:dyDescent="0.2">
      <c r="A8" s="9">
        <v>57.734499999999997</v>
      </c>
      <c r="B8" s="9">
        <v>1.1975099999999999E-3</v>
      </c>
      <c r="C8" s="9">
        <v>8.8897699999999996E-2</v>
      </c>
      <c r="D8" s="9">
        <v>74.235500000000002</v>
      </c>
    </row>
    <row r="9" spans="1:4" x14ac:dyDescent="0.2">
      <c r="A9" s="9">
        <v>64.528000000000006</v>
      </c>
      <c r="B9" s="9">
        <v>1.3995399999999999E-3</v>
      </c>
      <c r="C9" s="9">
        <v>0.10345500000000001</v>
      </c>
      <c r="D9" s="9">
        <v>73.920599999999993</v>
      </c>
    </row>
    <row r="10" spans="1:4" x14ac:dyDescent="0.2">
      <c r="A10" s="9">
        <v>71.273200000000003</v>
      </c>
      <c r="B10" s="9">
        <v>1.5991200000000001E-3</v>
      </c>
      <c r="C10" s="9">
        <v>0.11795</v>
      </c>
      <c r="D10" s="9">
        <v>73.759500000000003</v>
      </c>
    </row>
    <row r="11" spans="1:4" x14ac:dyDescent="0.2">
      <c r="A11" s="9">
        <v>78.022199999999998</v>
      </c>
      <c r="B11" s="9">
        <v>1.7993200000000001E-3</v>
      </c>
      <c r="C11" s="9">
        <v>0.13220199999999999</v>
      </c>
      <c r="D11" s="9">
        <v>73.473500000000001</v>
      </c>
    </row>
    <row r="12" spans="1:4" x14ac:dyDescent="0.2">
      <c r="A12" s="9">
        <v>84.772999999999996</v>
      </c>
      <c r="B12" s="9">
        <v>1.9989000000000001E-3</v>
      </c>
      <c r="C12" s="9">
        <v>0.14688100000000001</v>
      </c>
      <c r="D12" s="9">
        <v>73.480900000000005</v>
      </c>
    </row>
    <row r="19" spans="1:7" ht="51" x14ac:dyDescent="0.2">
      <c r="C19" s="1" t="s">
        <v>9</v>
      </c>
      <c r="D19" s="1" t="s">
        <v>16</v>
      </c>
      <c r="E19" s="1" t="s">
        <v>10</v>
      </c>
      <c r="F19" s="1" t="s">
        <v>11</v>
      </c>
      <c r="G19" s="1" t="s">
        <v>37</v>
      </c>
    </row>
    <row r="20" spans="1:7" ht="51" x14ac:dyDescent="0.2">
      <c r="C20" s="9" t="s">
        <v>39</v>
      </c>
      <c r="D20" s="9">
        <v>0.99999000000000005</v>
      </c>
      <c r="E20" s="9">
        <v>1.2648E-3</v>
      </c>
      <c r="F20" s="9">
        <v>72.948099999999997</v>
      </c>
      <c r="G20" s="9">
        <v>1.3708E-2</v>
      </c>
    </row>
    <row r="24" spans="1:7" x14ac:dyDescent="0.2">
      <c r="A24" t="s">
        <v>38</v>
      </c>
    </row>
    <row r="25" spans="1:7" x14ac:dyDescent="0.2">
      <c r="A25" s="9">
        <v>73.889399999999995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Q29"/>
  <sheetViews>
    <sheetView tabSelected="1" workbookViewId="0">
      <selection activeCell="F25" sqref="F25"/>
    </sheetView>
  </sheetViews>
  <sheetFormatPr defaultRowHeight="12.75" x14ac:dyDescent="0.2"/>
  <cols>
    <col min="1" max="1" width="18.28515625" bestFit="1" customWidth="1"/>
    <col min="2" max="2" width="16.42578125" customWidth="1"/>
  </cols>
  <sheetData>
    <row r="7" spans="1:17" x14ac:dyDescent="0.2">
      <c r="A7" s="5" t="s">
        <v>45</v>
      </c>
    </row>
    <row r="8" spans="1:17" x14ac:dyDescent="0.2">
      <c r="D8" s="11" t="s">
        <v>44</v>
      </c>
      <c r="J8" s="11" t="s">
        <v>17</v>
      </c>
    </row>
    <row r="10" spans="1:17" x14ac:dyDescent="0.2">
      <c r="C10">
        <v>23.8</v>
      </c>
    </row>
    <row r="11" spans="1:17" x14ac:dyDescent="0.2">
      <c r="A11" t="s">
        <v>20</v>
      </c>
      <c r="C11">
        <v>1.5</v>
      </c>
      <c r="D11" t="s">
        <v>21</v>
      </c>
    </row>
    <row r="12" spans="1:17" x14ac:dyDescent="0.2">
      <c r="G12" s="5"/>
      <c r="H12" s="5"/>
    </row>
    <row r="13" spans="1:17" x14ac:dyDescent="0.2">
      <c r="D13" t="s">
        <v>22</v>
      </c>
      <c r="E13" t="s">
        <v>23</v>
      </c>
      <c r="J13" s="5" t="s">
        <v>24</v>
      </c>
      <c r="K13" s="5"/>
      <c r="L13" t="s">
        <v>25</v>
      </c>
      <c r="N13" t="s">
        <v>26</v>
      </c>
      <c r="P13" s="5" t="s">
        <v>27</v>
      </c>
    </row>
    <row r="14" spans="1:17" x14ac:dyDescent="0.2">
      <c r="D14" s="6" t="s">
        <v>28</v>
      </c>
      <c r="E14" t="s">
        <v>28</v>
      </c>
      <c r="F14" t="s">
        <v>29</v>
      </c>
      <c r="H14" s="5"/>
      <c r="J14" t="s">
        <v>28</v>
      </c>
      <c r="L14" t="s">
        <v>28</v>
      </c>
      <c r="M14" t="s">
        <v>29</v>
      </c>
      <c r="N14" t="s">
        <v>28</v>
      </c>
      <c r="O14" t="s">
        <v>29</v>
      </c>
      <c r="P14" t="s">
        <v>28</v>
      </c>
      <c r="Q14" s="5" t="s">
        <v>30</v>
      </c>
    </row>
    <row r="15" spans="1:17" x14ac:dyDescent="0.2">
      <c r="A15" t="s">
        <v>40</v>
      </c>
      <c r="D15" s="6"/>
      <c r="H15" s="5"/>
      <c r="Q15" s="5"/>
    </row>
    <row r="16" spans="1:17" x14ac:dyDescent="0.2">
      <c r="A16" s="7" t="s">
        <v>31</v>
      </c>
      <c r="B16" s="7"/>
      <c r="C16" s="7"/>
      <c r="D16" s="7">
        <f>Blanc!I26</f>
        <v>25.9</v>
      </c>
      <c r="E16" s="7"/>
      <c r="F16" s="7"/>
      <c r="G16" s="7"/>
      <c r="H16" s="7"/>
      <c r="I16" s="7"/>
      <c r="J16" s="7">
        <f>Blanc!A31</f>
        <v>26.22</v>
      </c>
      <c r="K16" s="7"/>
      <c r="L16" s="7"/>
      <c r="M16" s="7"/>
      <c r="N16" s="7"/>
      <c r="O16" s="7"/>
      <c r="P16" s="7"/>
      <c r="Q16" s="7"/>
    </row>
    <row r="17" spans="1:17" x14ac:dyDescent="0.2">
      <c r="A17" s="7"/>
      <c r="B17" s="8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">
      <c r="A18" s="8" t="s">
        <v>32</v>
      </c>
      <c r="B18" s="8" t="s">
        <v>33</v>
      </c>
      <c r="C18" s="7"/>
      <c r="D18" s="7">
        <f>'Fuji Type I #1 NaCl'!I26</f>
        <v>29.215</v>
      </c>
      <c r="E18" s="7">
        <f>D18-$D$16</f>
        <v>3.3150000000000013</v>
      </c>
      <c r="F18" s="7">
        <f>E18*$C$10</f>
        <v>78.897000000000034</v>
      </c>
      <c r="G18" s="7"/>
      <c r="H18" s="7"/>
      <c r="I18" s="7"/>
      <c r="J18" s="7">
        <f>'Fuji Type I #1 NaCl'!A31</f>
        <v>26.41</v>
      </c>
      <c r="K18" s="7"/>
      <c r="L18" s="7">
        <f>J18-$D$16</f>
        <v>0.51000000000000156</v>
      </c>
      <c r="M18" s="7">
        <f>(J18-$D$16)*$C$10</f>
        <v>12.138000000000037</v>
      </c>
      <c r="N18" s="7">
        <f>D18-J18</f>
        <v>2.8049999999999997</v>
      </c>
      <c r="O18" s="7">
        <f>(D18-J18)*$C$10</f>
        <v>66.759</v>
      </c>
      <c r="P18" s="7">
        <f>L18+N18</f>
        <v>3.3150000000000013</v>
      </c>
      <c r="Q18" s="7">
        <f>P18*$C$10</f>
        <v>78.897000000000034</v>
      </c>
    </row>
    <row r="19" spans="1:17" x14ac:dyDescent="0.2">
      <c r="A19" s="8"/>
      <c r="B19" s="8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">
      <c r="A20" s="8" t="s">
        <v>41</v>
      </c>
      <c r="B20" s="8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">
      <c r="A21" s="8" t="s">
        <v>34</v>
      </c>
      <c r="B21" s="8"/>
      <c r="C21" s="7"/>
      <c r="D21" s="7">
        <f>'Burcu Blanc'!F20</f>
        <v>3.1093299999999999</v>
      </c>
      <c r="E21" s="7"/>
      <c r="F21" s="7"/>
      <c r="G21" s="7"/>
      <c r="H21" s="7"/>
      <c r="I21" s="7"/>
      <c r="J21" s="7">
        <f>'Burcu Blanc'!A25</f>
        <v>3.1153900000000001</v>
      </c>
      <c r="K21" s="7"/>
      <c r="L21" s="7"/>
      <c r="M21" s="7"/>
      <c r="N21" s="7"/>
      <c r="O21" s="7"/>
      <c r="P21" s="7"/>
      <c r="Q21" s="7"/>
    </row>
    <row r="22" spans="1:17" x14ac:dyDescent="0.2">
      <c r="A22" s="8"/>
      <c r="B22" s="8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">
      <c r="A23" s="8"/>
      <c r="B23" s="8" t="s">
        <v>35</v>
      </c>
      <c r="C23" s="7"/>
      <c r="D23" s="7">
        <f>'Gel AEM Burcu'!F20</f>
        <v>72.948099999999997</v>
      </c>
      <c r="E23" s="7">
        <f>D23-$D$21</f>
        <v>69.838769999999997</v>
      </c>
      <c r="F23" s="7">
        <f>E23*$C$11</f>
        <v>104.75815499999999</v>
      </c>
      <c r="G23" s="7"/>
      <c r="H23" s="7"/>
      <c r="I23" s="7"/>
      <c r="J23" s="7">
        <f>'Gel AEM Burcu'!A25</f>
        <v>73.889399999999995</v>
      </c>
      <c r="K23" s="7"/>
      <c r="L23" s="7">
        <f>J23-J21</f>
        <v>70.77400999999999</v>
      </c>
      <c r="M23" s="7">
        <f>L23*C11</f>
        <v>106.16101499999999</v>
      </c>
      <c r="N23" s="7"/>
      <c r="O23" s="7"/>
      <c r="P23" s="7"/>
      <c r="Q23" s="7"/>
    </row>
    <row r="24" spans="1:17" x14ac:dyDescent="0.2">
      <c r="B24" t="s">
        <v>42</v>
      </c>
    </row>
    <row r="25" spans="1:17" x14ac:dyDescent="0.2">
      <c r="A25" s="8"/>
      <c r="B25" s="8">
        <v>3.4</v>
      </c>
      <c r="C25" s="7"/>
      <c r="D25" s="7"/>
      <c r="E25" s="7"/>
      <c r="F25" s="7">
        <f>F23/(B25/10)</f>
        <v>308.11222058823529</v>
      </c>
      <c r="G25" t="s">
        <v>43</v>
      </c>
      <c r="H25" s="7"/>
      <c r="I25" s="7"/>
      <c r="J25" s="7"/>
      <c r="K25" s="7"/>
      <c r="L25" s="7"/>
      <c r="M25" s="7">
        <f>M23/(B25/10)</f>
        <v>312.23827941176472</v>
      </c>
      <c r="N25" t="s">
        <v>43</v>
      </c>
      <c r="O25" s="7"/>
      <c r="P25" s="7"/>
      <c r="Q25" s="7"/>
    </row>
    <row r="26" spans="1:17" x14ac:dyDescent="0.2">
      <c r="A26" s="8"/>
      <c r="B26" s="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">
      <c r="A27" s="8"/>
      <c r="B27" s="8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">
      <c r="A28" s="8"/>
      <c r="B28" s="8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">
      <c r="A29" s="8"/>
      <c r="B29" s="8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Blanc</vt:lpstr>
      <vt:lpstr>Fuji Type I #1 NaCl</vt:lpstr>
      <vt:lpstr>Burcu Blanc</vt:lpstr>
      <vt:lpstr>Gel AEM Burcu</vt:lpstr>
      <vt:lpstr>Results</vt:lpstr>
    </vt:vector>
  </TitlesOfParts>
  <Company>MTO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DMFC SETUP</dc:creator>
  <cp:lastModifiedBy>HaaseAS</cp:lastModifiedBy>
  <dcterms:created xsi:type="dcterms:W3CDTF">2015-02-06T16:08:09Z</dcterms:created>
  <dcterms:modified xsi:type="dcterms:W3CDTF">2016-06-06T10:09:33Z</dcterms:modified>
</cp:coreProperties>
</file>